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3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<sst xmlns="http://schemas.openxmlformats.org/spreadsheetml/2006/main" count="54" uniqueCount="47">
  <si>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Lp.</t>
  </si>
  <si>
    <t>Klasyfikacja (dział, rozdział,
paragraf)</t>
  </si>
  <si>
    <t>Środki
z budżetu krajowego</t>
  </si>
  <si>
    <t>Środki
z budżetu UE</t>
  </si>
  <si>
    <t>x</t>
  </si>
  <si>
    <t>% wykonania</t>
  </si>
  <si>
    <t>Uwagi</t>
  </si>
  <si>
    <t>Plan na początek roku</t>
  </si>
  <si>
    <t>Zmniejszenia</t>
  </si>
  <si>
    <t>Zwiększenia</t>
  </si>
  <si>
    <t xml:space="preserve">Plan po zmianach </t>
  </si>
  <si>
    <t xml:space="preserve">wykonane wydatki </t>
  </si>
  <si>
    <t>bieżące</t>
  </si>
  <si>
    <t>inwestycyjne</t>
  </si>
  <si>
    <t>ogółem, w tym</t>
  </si>
  <si>
    <t>750  75023 4217</t>
  </si>
  <si>
    <t>750  75023 4307</t>
  </si>
  <si>
    <t>750  75023 4707</t>
  </si>
  <si>
    <t>750  75023 6067</t>
  </si>
  <si>
    <t>853  85395 4217</t>
  </si>
  <si>
    <t>853  85395 4437</t>
  </si>
  <si>
    <t>Progam: Program Operacyjny Polska Cyfrowa na lata 2014-2020, Oś priorytetowa V, Rozwój cyfrowy JST oraz wzmocnienie cyfrowej odporności na zagrożenia , Projekt grantowy "Cyfrowa Gmina".</t>
  </si>
  <si>
    <t>Progam: Program Operacyjny Polska Cyfrowa na lata 2014-2020, Oś priorytetowa V, Rozwój cyfrowy JST oraz wzmocnienie cyfrowej odporności na zagrożenia - REACT-EU, Działanie 5.1,  Projekt grantowy "Granty PPGR".</t>
  </si>
  <si>
    <t>Progam: Państwowy Fundusz Rehabilitacji Osób Niepełnosprawnych w ramach działania 2.18 Programu  Operacyjnego Wiedza Edukacja Rozwój 2014-2020,  Projekt grantowy "Dostępny samorząd-granty".</t>
  </si>
  <si>
    <t>600  60016 6058</t>
  </si>
  <si>
    <t>600  60016 6059</t>
  </si>
  <si>
    <t>853  85395 4307</t>
  </si>
  <si>
    <t>853  85395 4309</t>
  </si>
  <si>
    <t>853  85395 6057</t>
  </si>
  <si>
    <t>853  85395 6059</t>
  </si>
  <si>
    <t>900  90005 4017</t>
  </si>
  <si>
    <t>900  90005 4019</t>
  </si>
  <si>
    <t>900  90005 4117</t>
  </si>
  <si>
    <t>900  90005 4119</t>
  </si>
  <si>
    <t>900  90005 4127</t>
  </si>
  <si>
    <t>900  90005 4129</t>
  </si>
  <si>
    <t>900  90005 4217</t>
  </si>
  <si>
    <t>900  90005 4219</t>
  </si>
  <si>
    <t>853  85395 4219</t>
  </si>
  <si>
    <t xml:space="preserve">W ramach programu w 2022 r. zakupiono 43 szt komputerów i 5 szt. laptopów oraz zapłacono za opracowanie diagnozy cyberbezpieczeństwa za kwotę 186 559,63 zł, natomiast w 2023 r. zakupiono program do elektronicznego zarządzania dokumentami-29 323,20 zł, serwer i urządzenia tworzące automatyczne kopie zapasowe-43 911,00 zł, skanery-8 997,00 zł, doradctwo techniczne-15 006,00 zł, przeprowadzono szkolenia-4 920,00. Dofinansowanie wyniosło 100% wydatków kwalifikowanych. Zadanie zostało zakończone i rozliczone przez Politechnikę Łódzką. </t>
  </si>
  <si>
    <t xml:space="preserve"> W ramach programu zakupiono 2 komputery stacjonanre-5 483,34 zł, 21 laptopów-45 460,80 zł oraz słuchawki, USB, torby do laptopów, myszki-8 547,79 zł. dla dzieci i młodzieży z terenów na których były PGR-y . Zgodnie z umową laptopy i komputery wraz z akcesoriami zostały przekazane dzieciom i młodzieży. Zadanie zostało zakończone i rozliczone przez Politechnikę Łódzką.</t>
  </si>
  <si>
    <t xml:space="preserve">W ramach programu zapłacono za przygotowanie i uruchomienie strony WWW-9 225,00 zł, pętlę indukcyjną-887,00 zł, tablice informacyjne z opisem braila, tyflomapy stojace i wiszące, tabliczki z piktogramami-17 028,00 zł, wykonanie informacji o zakresie działalności Urzędu w tekście łatwym do czytania i rozumienia-1 722,00 zł,  dostarczono i zamontowano przy Ośrodku Pomocy Społecznej windę do transportu osób niepełnosprawnych-50 000,00 zł, chodnik do widny- 2 706,00 zł,usługi doradcze-11 800,00 zł, </t>
  </si>
  <si>
    <t>Realizacja zadania została przesunięta na lata 2024-2028 r. Projekt zakłada doprowadzenie do poprawy jakości powietrza poprzez zapewnienie sieci ekspertów wyspecjalizowanych w dziedzinie ochrony powietrza i enegretyki a także zapewnienie dostępu do informacji i możliwości aktywnej ich wymiany pomiedzy jst i innymi podmiotami zainteresowanymi i związanymi z ochroną powietrza</t>
  </si>
  <si>
    <t>W 2023 roku podpisano umowę z wykonawcą na realizację zadania oraz z inspektorem nadzoru. Zadanie jest realizowane. Termin zakończenia zadania maj 2024 r.</t>
  </si>
  <si>
    <t>Program: Program Rozwoju Obszarów Wiejskich na lata 2014-2020, operacje ''Budowa lub modernizacja dróg lokalnych'' w ramach poddziałania ''Wsparcie inwestycji związanych z tworzeniem, ulepszeniem lub rozbudową wszystkich rodzajów małej infrastruktury, w tym inwestycji w energię odnawialną i oszczędzanie energii'', projekt Rozbudowa drogi gminnej nr 320103W w miejscowości Stara Wieś na odcinku od km 0+000,00 do km 0+606,0</t>
  </si>
  <si>
    <t>Program: Priorytet II "Fundusze Europejskie na zielony rozwój Mazowsza'' dla działania 2 (i) ''Wspieranie efektywności energetycznej i redukcji emisji gazów cieplarnianych; Fundusze Europejskie dla Mazowsza na lata 2021-2027, Projekt ''Mazowsze bez smogu''</t>
  </si>
  <si>
    <t>3  Wydatki poniesione w  2023 r. na programy i projekty realizowane ze środków pochodzących z funduszy strukturalnych i Funduszu Spójności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</si>
</sst>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#,##0.0"/>
    <numFmt numFmtId="172" formatCode="[$-415]d\ mmmm\ yyyy"/>
    <numFmt numFmtId="173" formatCode="#,##0.000"/>
    <numFmt numFmtId="174" formatCode="0.0000"/>
    <numFmt numFmtId="175" formatCode="0.000"/>
  </numFmts>
  <fonts count="51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9"/>
      <name val="Arial CE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8"/>
      <name val="Arial CE"/>
      <family val="0"/>
    </font>
    <font>
      <sz val="7.5"/>
      <name val="Arial CE"/>
      <family val="0"/>
    </font>
    <font>
      <sz val="7"/>
      <name val="Arial CE"/>
      <family val="0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5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4" fontId="6" fillId="0" borderId="0" xfId="52" applyNumberFormat="1" applyFont="1" applyBorder="1" applyAlignment="1">
      <alignment wrapText="1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70" fontId="3" fillId="0" borderId="0" xfId="0" applyNumberFormat="1" applyFont="1" applyAlignment="1">
      <alignment horizontal="center" vertical="center"/>
    </xf>
    <xf numFmtId="170" fontId="0" fillId="0" borderId="0" xfId="0" applyNumberFormat="1" applyAlignment="1">
      <alignment vertical="center"/>
    </xf>
    <xf numFmtId="3" fontId="6" fillId="0" borderId="0" xfId="52" applyNumberFormat="1" applyFont="1" applyBorder="1" applyAlignment="1">
      <alignment wrapText="1"/>
      <protection/>
    </xf>
    <xf numFmtId="4" fontId="0" fillId="0" borderId="0" xfId="0" applyNumberFormat="1" applyAlignment="1">
      <alignment vertical="center"/>
    </xf>
    <xf numFmtId="4" fontId="7" fillId="33" borderId="11" xfId="52" applyNumberFormat="1" applyFont="1" applyFill="1" applyBorder="1" applyAlignment="1">
      <alignment horizontal="center"/>
      <protection/>
    </xf>
    <xf numFmtId="170" fontId="7" fillId="33" borderId="12" xfId="52" applyNumberFormat="1" applyFont="1" applyFill="1" applyBorder="1">
      <alignment/>
      <protection/>
    </xf>
    <xf numFmtId="0" fontId="0" fillId="33" borderId="12" xfId="0" applyFont="1" applyFill="1" applyBorder="1" applyAlignment="1">
      <alignment vertical="center"/>
    </xf>
    <xf numFmtId="4" fontId="9" fillId="33" borderId="0" xfId="52" applyNumberFormat="1" applyFont="1" applyFill="1" applyBorder="1" applyAlignment="1">
      <alignment/>
      <protection/>
    </xf>
    <xf numFmtId="0" fontId="9" fillId="33" borderId="0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justify" vertical="center" wrapText="1"/>
    </xf>
    <xf numFmtId="0" fontId="6" fillId="33" borderId="0" xfId="52" applyFont="1" applyFill="1" applyBorder="1" applyAlignment="1">
      <alignment/>
      <protection/>
    </xf>
    <xf numFmtId="4" fontId="6" fillId="33" borderId="0" xfId="52" applyNumberFormat="1" applyFont="1" applyFill="1" applyBorder="1" applyAlignment="1">
      <alignment/>
      <protection/>
    </xf>
    <xf numFmtId="4" fontId="6" fillId="33" borderId="0" xfId="52" applyNumberFormat="1" applyFont="1" applyFill="1" applyBorder="1">
      <alignment/>
      <protection/>
    </xf>
    <xf numFmtId="170" fontId="6" fillId="33" borderId="0" xfId="52" applyNumberFormat="1" applyFont="1" applyFill="1" applyBorder="1" applyAlignment="1">
      <alignment/>
      <protection/>
    </xf>
    <xf numFmtId="0" fontId="6" fillId="33" borderId="13" xfId="52" applyFont="1" applyFill="1" applyBorder="1">
      <alignment/>
      <protection/>
    </xf>
    <xf numFmtId="0" fontId="6" fillId="33" borderId="14" xfId="52" applyFont="1" applyFill="1" applyBorder="1" applyAlignment="1">
      <alignment/>
      <protection/>
    </xf>
    <xf numFmtId="0" fontId="6" fillId="33" borderId="15" xfId="52" applyFont="1" applyFill="1" applyBorder="1" applyAlignment="1">
      <alignment/>
      <protection/>
    </xf>
    <xf numFmtId="0" fontId="12" fillId="33" borderId="16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4" fontId="0" fillId="33" borderId="0" xfId="0" applyNumberFormat="1" applyFill="1" applyAlignment="1">
      <alignment vertical="center"/>
    </xf>
    <xf numFmtId="0" fontId="12" fillId="33" borderId="0" xfId="0" applyFont="1" applyFill="1" applyBorder="1" applyAlignment="1">
      <alignment horizontal="right" vertical="center" textRotation="180" wrapText="1"/>
    </xf>
    <xf numFmtId="4" fontId="3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4" fontId="9" fillId="33" borderId="15" xfId="52" applyNumberFormat="1" applyFont="1" applyFill="1" applyBorder="1" applyAlignment="1">
      <alignment vertical="center"/>
      <protection/>
    </xf>
    <xf numFmtId="4" fontId="6" fillId="33" borderId="15" xfId="52" applyNumberFormat="1" applyFont="1" applyFill="1" applyBorder="1" applyAlignment="1">
      <alignment vertical="center"/>
      <protection/>
    </xf>
    <xf numFmtId="170" fontId="6" fillId="33" borderId="17" xfId="52" applyNumberFormat="1" applyFont="1" applyFill="1" applyBorder="1" applyAlignment="1">
      <alignment vertical="center"/>
      <protection/>
    </xf>
    <xf numFmtId="4" fontId="9" fillId="33" borderId="14" xfId="52" applyNumberFormat="1" applyFont="1" applyFill="1" applyBorder="1" applyAlignment="1">
      <alignment vertical="center"/>
      <protection/>
    </xf>
    <xf numFmtId="4" fontId="6" fillId="33" borderId="14" xfId="52" applyNumberFormat="1" applyFont="1" applyFill="1" applyBorder="1" applyAlignment="1">
      <alignment vertical="center"/>
      <protection/>
    </xf>
    <xf numFmtId="170" fontId="6" fillId="33" borderId="18" xfId="52" applyNumberFormat="1" applyFont="1" applyFill="1" applyBorder="1" applyAlignment="1">
      <alignment vertical="center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7" fillId="33" borderId="19" xfId="52" applyFont="1" applyFill="1" applyBorder="1" applyAlignment="1">
      <alignment horizontal="center" vertical="center" wrapText="1"/>
      <protection/>
    </xf>
    <xf numFmtId="0" fontId="7" fillId="33" borderId="20" xfId="52" applyFont="1" applyFill="1" applyBorder="1" applyAlignment="1">
      <alignment horizontal="center" vertical="center" wrapText="1"/>
      <protection/>
    </xf>
    <xf numFmtId="2" fontId="6" fillId="33" borderId="14" xfId="52" applyNumberFormat="1" applyFont="1" applyFill="1" applyBorder="1" applyAlignment="1">
      <alignment vertical="center"/>
      <protection/>
    </xf>
    <xf numFmtId="0" fontId="12" fillId="33" borderId="21" xfId="0" applyFont="1" applyFill="1" applyBorder="1" applyAlignment="1">
      <alignment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6" fillId="33" borderId="24" xfId="52" applyFont="1" applyFill="1" applyBorder="1">
      <alignment/>
      <protection/>
    </xf>
    <xf numFmtId="0" fontId="6" fillId="33" borderId="25" xfId="52" applyFont="1" applyFill="1" applyBorder="1">
      <alignment/>
      <protection/>
    </xf>
    <xf numFmtId="170" fontId="6" fillId="33" borderId="25" xfId="52" applyNumberFormat="1" applyFont="1" applyFill="1" applyBorder="1">
      <alignment/>
      <protection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9" fillId="33" borderId="27" xfId="52" applyFont="1" applyFill="1" applyBorder="1" applyAlignment="1">
      <alignment horizontal="center" vertical="center"/>
      <protection/>
    </xf>
    <xf numFmtId="0" fontId="0" fillId="33" borderId="28" xfId="0" applyFont="1" applyFill="1" applyBorder="1" applyAlignment="1">
      <alignment vertical="center"/>
    </xf>
    <xf numFmtId="0" fontId="9" fillId="33" borderId="29" xfId="52" applyFont="1" applyFill="1" applyBorder="1" applyAlignment="1">
      <alignment horizontal="center" vertical="center"/>
      <protection/>
    </xf>
    <xf numFmtId="0" fontId="9" fillId="33" borderId="30" xfId="52" applyFont="1" applyFill="1" applyBorder="1" applyAlignment="1">
      <alignment horizontal="center" vertical="center"/>
      <protection/>
    </xf>
    <xf numFmtId="0" fontId="9" fillId="33" borderId="31" xfId="52" applyFont="1" applyFill="1" applyBorder="1" applyAlignment="1">
      <alignment horizontal="center" vertical="center"/>
      <protection/>
    </xf>
    <xf numFmtId="0" fontId="9" fillId="33" borderId="32" xfId="52" applyFont="1" applyFill="1" applyBorder="1" applyAlignment="1">
      <alignment horizontal="center" vertical="center"/>
      <protection/>
    </xf>
    <xf numFmtId="0" fontId="9" fillId="33" borderId="33" xfId="52" applyFont="1" applyFill="1" applyBorder="1" applyAlignment="1">
      <alignment horizontal="center" vertical="center"/>
      <protection/>
    </xf>
    <xf numFmtId="4" fontId="14" fillId="33" borderId="34" xfId="52" applyNumberFormat="1" applyFont="1" applyFill="1" applyBorder="1" applyAlignment="1">
      <alignment horizontal="center"/>
      <protection/>
    </xf>
    <xf numFmtId="171" fontId="14" fillId="33" borderId="34" xfId="52" applyNumberFormat="1" applyFont="1" applyFill="1" applyBorder="1" applyAlignment="1">
      <alignment horizontal="center"/>
      <protection/>
    </xf>
    <xf numFmtId="4" fontId="3" fillId="33" borderId="35" xfId="0" applyNumberFormat="1" applyFont="1" applyFill="1" applyBorder="1" applyAlignment="1">
      <alignment horizontal="center" vertical="center"/>
    </xf>
    <xf numFmtId="4" fontId="3" fillId="33" borderId="36" xfId="0" applyNumberFormat="1" applyFont="1" applyFill="1" applyBorder="1" applyAlignment="1">
      <alignment horizontal="center" vertical="center"/>
    </xf>
    <xf numFmtId="4" fontId="9" fillId="33" borderId="19" xfId="52" applyNumberFormat="1" applyFont="1" applyFill="1" applyBorder="1" applyAlignment="1">
      <alignment vertical="center"/>
      <protection/>
    </xf>
    <xf numFmtId="0" fontId="6" fillId="33" borderId="17" xfId="52" applyFont="1" applyFill="1" applyBorder="1" applyAlignment="1">
      <alignment/>
      <protection/>
    </xf>
    <xf numFmtId="4" fontId="9" fillId="33" borderId="37" xfId="52" applyNumberFormat="1" applyFont="1" applyFill="1" applyBorder="1" applyAlignment="1">
      <alignment vertical="center"/>
      <protection/>
    </xf>
    <xf numFmtId="4" fontId="9" fillId="33" borderId="38" xfId="52" applyNumberFormat="1" applyFont="1" applyFill="1" applyBorder="1" applyAlignment="1">
      <alignment vertical="center"/>
      <protection/>
    </xf>
    <xf numFmtId="0" fontId="0" fillId="33" borderId="0" xfId="0" applyFill="1" applyBorder="1" applyAlignment="1">
      <alignment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7" fillId="33" borderId="35" xfId="52" applyFont="1" applyFill="1" applyBorder="1" applyAlignment="1">
      <alignment horizontal="center" vertical="center"/>
      <protection/>
    </xf>
    <xf numFmtId="0" fontId="7" fillId="33" borderId="35" xfId="52" applyFont="1" applyFill="1" applyBorder="1" applyAlignment="1">
      <alignment horizontal="center" vertical="center" wrapText="1"/>
      <protection/>
    </xf>
    <xf numFmtId="0" fontId="7" fillId="33" borderId="43" xfId="52" applyFont="1" applyFill="1" applyBorder="1" applyAlignment="1">
      <alignment horizontal="center" vertical="center" wrapText="1"/>
      <protection/>
    </xf>
    <xf numFmtId="0" fontId="7" fillId="33" borderId="12" xfId="52" applyFont="1" applyFill="1" applyBorder="1" applyAlignment="1">
      <alignment horizontal="center"/>
      <protection/>
    </xf>
    <xf numFmtId="0" fontId="7" fillId="33" borderId="11" xfId="52" applyFont="1" applyFill="1" applyBorder="1" applyAlignment="1">
      <alignment horizontal="center"/>
      <protection/>
    </xf>
    <xf numFmtId="4" fontId="6" fillId="33" borderId="44" xfId="52" applyNumberFormat="1" applyFont="1" applyFill="1" applyBorder="1" applyAlignment="1">
      <alignment horizontal="justify" vertical="center" wrapText="1"/>
      <protection/>
    </xf>
    <xf numFmtId="4" fontId="6" fillId="33" borderId="45" xfId="52" applyNumberFormat="1" applyFont="1" applyFill="1" applyBorder="1" applyAlignment="1">
      <alignment horizontal="justify" vertical="center" wrapText="1"/>
      <protection/>
    </xf>
    <xf numFmtId="4" fontId="6" fillId="33" borderId="46" xfId="52" applyNumberFormat="1" applyFont="1" applyFill="1" applyBorder="1" applyAlignment="1">
      <alignment horizontal="justify" vertical="center" wrapText="1"/>
      <protection/>
    </xf>
    <xf numFmtId="4" fontId="6" fillId="33" borderId="37" xfId="52" applyNumberFormat="1" applyFont="1" applyFill="1" applyBorder="1" applyAlignment="1">
      <alignment horizontal="justify" vertical="center" wrapText="1"/>
      <protection/>
    </xf>
    <xf numFmtId="4" fontId="6" fillId="33" borderId="0" xfId="52" applyNumberFormat="1" applyFont="1" applyFill="1" applyBorder="1" applyAlignment="1">
      <alignment horizontal="justify" vertical="center" wrapText="1"/>
      <protection/>
    </xf>
    <xf numFmtId="4" fontId="6" fillId="33" borderId="47" xfId="52" applyNumberFormat="1" applyFont="1" applyFill="1" applyBorder="1" applyAlignment="1">
      <alignment horizontal="justify" vertical="center" wrapText="1"/>
      <protection/>
    </xf>
    <xf numFmtId="4" fontId="6" fillId="33" borderId="48" xfId="52" applyNumberFormat="1" applyFont="1" applyFill="1" applyBorder="1" applyAlignment="1">
      <alignment horizontal="justify" vertical="center" wrapText="1"/>
      <protection/>
    </xf>
    <xf numFmtId="4" fontId="6" fillId="33" borderId="49" xfId="52" applyNumberFormat="1" applyFont="1" applyFill="1" applyBorder="1" applyAlignment="1">
      <alignment horizontal="justify" vertical="center" wrapText="1"/>
      <protection/>
    </xf>
    <xf numFmtId="4" fontId="6" fillId="33" borderId="50" xfId="52" applyNumberFormat="1" applyFont="1" applyFill="1" applyBorder="1" applyAlignment="1">
      <alignment horizontal="justify" vertical="center" wrapText="1"/>
      <protection/>
    </xf>
    <xf numFmtId="0" fontId="14" fillId="33" borderId="16" xfId="52" applyFont="1" applyFill="1" applyBorder="1" applyAlignment="1">
      <alignment horizontal="center"/>
      <protection/>
    </xf>
    <xf numFmtId="0" fontId="14" fillId="33" borderId="34" xfId="52" applyFont="1" applyFill="1" applyBorder="1" applyAlignment="1">
      <alignment horizontal="center"/>
      <protection/>
    </xf>
    <xf numFmtId="0" fontId="11" fillId="33" borderId="44" xfId="0" applyFont="1" applyFill="1" applyBorder="1" applyAlignment="1">
      <alignment horizontal="justify" vertical="center" wrapText="1"/>
    </xf>
    <xf numFmtId="0" fontId="11" fillId="33" borderId="51" xfId="0" applyFont="1" applyFill="1" applyBorder="1" applyAlignment="1">
      <alignment horizontal="justify" vertical="center" wrapText="1"/>
    </xf>
    <xf numFmtId="0" fontId="11" fillId="33" borderId="37" xfId="0" applyFont="1" applyFill="1" applyBorder="1" applyAlignment="1">
      <alignment horizontal="justify" vertical="center" wrapText="1"/>
    </xf>
    <xf numFmtId="0" fontId="11" fillId="33" borderId="52" xfId="0" applyFont="1" applyFill="1" applyBorder="1" applyAlignment="1">
      <alignment horizontal="justify" vertical="center" wrapText="1"/>
    </xf>
    <xf numFmtId="0" fontId="11" fillId="33" borderId="53" xfId="0" applyFont="1" applyFill="1" applyBorder="1" applyAlignment="1">
      <alignment horizontal="justify" vertical="center" wrapText="1"/>
    </xf>
    <xf numFmtId="0" fontId="11" fillId="33" borderId="54" xfId="0" applyFont="1" applyFill="1" applyBorder="1" applyAlignment="1">
      <alignment horizontal="justify" vertical="center" wrapText="1"/>
    </xf>
    <xf numFmtId="0" fontId="12" fillId="33" borderId="37" xfId="0" applyFont="1" applyFill="1" applyBorder="1" applyAlignment="1">
      <alignment horizontal="center" vertical="center"/>
    </xf>
    <xf numFmtId="0" fontId="12" fillId="33" borderId="52" xfId="0" applyFont="1" applyFill="1" applyBorder="1" applyAlignment="1">
      <alignment horizontal="center" vertical="center"/>
    </xf>
    <xf numFmtId="0" fontId="12" fillId="33" borderId="55" xfId="0" applyFont="1" applyFill="1" applyBorder="1" applyAlignment="1">
      <alignment horizontal="center" vertical="center"/>
    </xf>
    <xf numFmtId="0" fontId="12" fillId="33" borderId="56" xfId="0" applyFont="1" applyFill="1" applyBorder="1" applyAlignment="1">
      <alignment horizontal="center" vertical="center"/>
    </xf>
    <xf numFmtId="0" fontId="4" fillId="33" borderId="0" xfId="52" applyFont="1" applyFill="1" applyAlignment="1">
      <alignment horizontal="center" wrapText="1"/>
      <protection/>
    </xf>
    <xf numFmtId="0" fontId="7" fillId="33" borderId="22" xfId="52" applyFont="1" applyFill="1" applyBorder="1" applyAlignment="1">
      <alignment horizontal="center" vertical="center"/>
      <protection/>
    </xf>
    <xf numFmtId="0" fontId="7" fillId="33" borderId="57" xfId="52" applyFont="1" applyFill="1" applyBorder="1" applyAlignment="1">
      <alignment horizontal="center" vertical="center"/>
      <protection/>
    </xf>
    <xf numFmtId="0" fontId="7" fillId="33" borderId="20" xfId="52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44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170" fontId="10" fillId="33" borderId="20" xfId="52" applyNumberFormat="1" applyFont="1" applyFill="1" applyBorder="1" applyAlignment="1">
      <alignment horizontal="center" vertical="center" wrapText="1"/>
      <protection/>
    </xf>
    <xf numFmtId="170" fontId="10" fillId="33" borderId="10" xfId="52" applyNumberFormat="1" applyFont="1" applyFill="1" applyBorder="1" applyAlignment="1">
      <alignment horizontal="center" vertical="center" wrapText="1"/>
      <protection/>
    </xf>
    <xf numFmtId="170" fontId="10" fillId="33" borderId="19" xfId="52" applyNumberFormat="1" applyFont="1" applyFill="1" applyBorder="1" applyAlignment="1">
      <alignment horizontal="center" vertical="center" wrapText="1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7" fillId="33" borderId="19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9"/>
  <sheetViews>
    <sheetView tabSelected="1" view="pageLayout" workbookViewId="0" topLeftCell="A34">
      <selection activeCell="I35" sqref="I35"/>
    </sheetView>
  </sheetViews>
  <sheetFormatPr defaultColWidth="9.125" defaultRowHeight="12.75"/>
  <cols>
    <col min="1" max="1" width="3.375" style="2" customWidth="1"/>
    <col min="2" max="2" width="3.00390625" style="2" customWidth="1"/>
    <col min="3" max="3" width="11.375" style="2" customWidth="1"/>
    <col min="4" max="4" width="15.50390625" style="2" customWidth="1"/>
    <col min="5" max="5" width="11.625" style="2" customWidth="1"/>
    <col min="6" max="6" width="13.375" style="2" customWidth="1"/>
    <col min="7" max="7" width="12.125" style="2" customWidth="1"/>
    <col min="8" max="8" width="11.625" style="2" customWidth="1"/>
    <col min="9" max="10" width="11.50390625" style="2" customWidth="1"/>
    <col min="11" max="11" width="7.125" style="7" customWidth="1"/>
    <col min="12" max="12" width="9.125" style="6" customWidth="1"/>
    <col min="13" max="13" width="28.375" style="6" customWidth="1"/>
    <col min="14" max="14" width="9.125" style="1" customWidth="1"/>
    <col min="15" max="15" width="17.00390625" style="1" customWidth="1"/>
    <col min="16" max="16" width="14.50390625" style="1" customWidth="1"/>
    <col min="17" max="16384" width="9.125" style="1" customWidth="1"/>
  </cols>
  <sheetData>
    <row r="1" spans="1:13" ht="33.75" customHeight="1" thickBot="1">
      <c r="A1" s="96" t="s">
        <v>46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6.5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  <c r="L2" s="48"/>
      <c r="M2" s="49"/>
    </row>
    <row r="3" spans="1:13" ht="12.75" customHeight="1">
      <c r="A3" s="97" t="s">
        <v>0</v>
      </c>
      <c r="B3" s="99"/>
      <c r="C3" s="99" t="s">
        <v>1</v>
      </c>
      <c r="D3" s="40"/>
      <c r="E3" s="40"/>
      <c r="F3" s="40"/>
      <c r="G3" s="70" t="s">
        <v>10</v>
      </c>
      <c r="H3" s="70"/>
      <c r="I3" s="70" t="s">
        <v>11</v>
      </c>
      <c r="J3" s="70"/>
      <c r="K3" s="108" t="s">
        <v>5</v>
      </c>
      <c r="L3" s="102" t="s">
        <v>6</v>
      </c>
      <c r="M3" s="103"/>
    </row>
    <row r="4" spans="1:13" ht="10.5" customHeight="1">
      <c r="A4" s="97"/>
      <c r="B4" s="100"/>
      <c r="C4" s="111"/>
      <c r="D4" s="111" t="s">
        <v>7</v>
      </c>
      <c r="E4" s="4" t="s">
        <v>8</v>
      </c>
      <c r="F4" s="4" t="s">
        <v>9</v>
      </c>
      <c r="G4" s="71" t="s">
        <v>2</v>
      </c>
      <c r="H4" s="71" t="s">
        <v>3</v>
      </c>
      <c r="I4" s="71" t="s">
        <v>2</v>
      </c>
      <c r="J4" s="71" t="s">
        <v>3</v>
      </c>
      <c r="K4" s="109"/>
      <c r="L4" s="104"/>
      <c r="M4" s="105"/>
    </row>
    <row r="5" spans="1:13" ht="9.75" customHeight="1">
      <c r="A5" s="97"/>
      <c r="B5" s="100"/>
      <c r="C5" s="111"/>
      <c r="D5" s="111"/>
      <c r="E5" s="38"/>
      <c r="F5" s="38"/>
      <c r="G5" s="71"/>
      <c r="H5" s="71"/>
      <c r="I5" s="71"/>
      <c r="J5" s="71"/>
      <c r="K5" s="109"/>
      <c r="L5" s="104"/>
      <c r="M5" s="105"/>
    </row>
    <row r="6" spans="1:13" ht="8.25" customHeight="1">
      <c r="A6" s="97"/>
      <c r="B6" s="100"/>
      <c r="C6" s="111"/>
      <c r="D6" s="111"/>
      <c r="E6" s="38"/>
      <c r="F6" s="38"/>
      <c r="G6" s="71"/>
      <c r="H6" s="71"/>
      <c r="I6" s="71"/>
      <c r="J6" s="71"/>
      <c r="K6" s="109"/>
      <c r="L6" s="104"/>
      <c r="M6" s="105"/>
    </row>
    <row r="7" spans="1:13" ht="4.5" customHeight="1">
      <c r="A7" s="97"/>
      <c r="B7" s="100"/>
      <c r="C7" s="111"/>
      <c r="D7" s="111"/>
      <c r="E7" s="38"/>
      <c r="F7" s="38"/>
      <c r="G7" s="71"/>
      <c r="H7" s="71"/>
      <c r="I7" s="71"/>
      <c r="J7" s="71"/>
      <c r="K7" s="109"/>
      <c r="L7" s="104"/>
      <c r="M7" s="105"/>
    </row>
    <row r="8" spans="1:13" ht="0.75" customHeight="1" thickBot="1">
      <c r="A8" s="98"/>
      <c r="B8" s="101"/>
      <c r="C8" s="112"/>
      <c r="D8" s="112"/>
      <c r="E8" s="39"/>
      <c r="F8" s="39"/>
      <c r="G8" s="72"/>
      <c r="H8" s="72"/>
      <c r="I8" s="72"/>
      <c r="J8" s="72"/>
      <c r="K8" s="110"/>
      <c r="L8" s="106"/>
      <c r="M8" s="107"/>
    </row>
    <row r="9" spans="1:17" ht="12" customHeight="1" thickTop="1">
      <c r="A9" s="50">
        <v>1</v>
      </c>
      <c r="B9" s="73" t="s">
        <v>4</v>
      </c>
      <c r="C9" s="74"/>
      <c r="D9" s="11">
        <f aca="true" t="shared" si="0" ref="D9:J9">SUM(D14:D17)</f>
        <v>115690.37</v>
      </c>
      <c r="E9" s="11">
        <f t="shared" si="0"/>
        <v>22530.17</v>
      </c>
      <c r="F9" s="11">
        <f t="shared" si="0"/>
        <v>8997</v>
      </c>
      <c r="G9" s="11">
        <f t="shared" si="0"/>
        <v>0</v>
      </c>
      <c r="H9" s="11">
        <f t="shared" si="0"/>
        <v>102157.2</v>
      </c>
      <c r="I9" s="11">
        <f t="shared" si="0"/>
        <v>0</v>
      </c>
      <c r="J9" s="11">
        <f t="shared" si="0"/>
        <v>102157.2</v>
      </c>
      <c r="K9" s="12">
        <v>100</v>
      </c>
      <c r="L9" s="13"/>
      <c r="M9" s="51"/>
      <c r="O9" s="10"/>
      <c r="P9" s="10"/>
      <c r="Q9" s="8"/>
    </row>
    <row r="10" spans="1:17" ht="12.75">
      <c r="A10" s="52"/>
      <c r="B10" s="75" t="s">
        <v>21</v>
      </c>
      <c r="C10" s="76"/>
      <c r="D10" s="76"/>
      <c r="E10" s="76"/>
      <c r="F10" s="76"/>
      <c r="G10" s="76"/>
      <c r="H10" s="76"/>
      <c r="I10" s="76"/>
      <c r="J10" s="76"/>
      <c r="K10" s="77"/>
      <c r="L10" s="86" t="s">
        <v>39</v>
      </c>
      <c r="M10" s="87"/>
      <c r="O10" s="10"/>
      <c r="P10" s="10"/>
      <c r="Q10" s="8"/>
    </row>
    <row r="11" spans="1:17" ht="9" customHeight="1">
      <c r="A11" s="53"/>
      <c r="B11" s="78"/>
      <c r="C11" s="79"/>
      <c r="D11" s="79"/>
      <c r="E11" s="79"/>
      <c r="F11" s="79"/>
      <c r="G11" s="79"/>
      <c r="H11" s="79"/>
      <c r="I11" s="79"/>
      <c r="J11" s="79"/>
      <c r="K11" s="80"/>
      <c r="L11" s="88"/>
      <c r="M11" s="89"/>
      <c r="O11" s="10"/>
      <c r="P11" s="10"/>
      <c r="Q11" s="8"/>
    </row>
    <row r="12" spans="1:17" ht="6" customHeight="1">
      <c r="A12" s="54"/>
      <c r="B12" s="78"/>
      <c r="C12" s="79"/>
      <c r="D12" s="79"/>
      <c r="E12" s="79"/>
      <c r="F12" s="79"/>
      <c r="G12" s="79"/>
      <c r="H12" s="79"/>
      <c r="I12" s="79"/>
      <c r="J12" s="79"/>
      <c r="K12" s="80"/>
      <c r="L12" s="88"/>
      <c r="M12" s="89"/>
      <c r="O12" s="10"/>
      <c r="P12" s="10"/>
      <c r="Q12" s="8"/>
    </row>
    <row r="13" spans="1:17" ht="3.75" customHeight="1" hidden="1">
      <c r="A13" s="55"/>
      <c r="B13" s="81"/>
      <c r="C13" s="82"/>
      <c r="D13" s="82"/>
      <c r="E13" s="82"/>
      <c r="F13" s="82"/>
      <c r="G13" s="82"/>
      <c r="H13" s="82"/>
      <c r="I13" s="82"/>
      <c r="J13" s="82"/>
      <c r="K13" s="83"/>
      <c r="L13" s="88"/>
      <c r="M13" s="89"/>
      <c r="O13" s="10"/>
      <c r="P13" s="10"/>
      <c r="Q13" s="8"/>
    </row>
    <row r="14" spans="1:17" ht="16.5" customHeight="1">
      <c r="A14" s="55"/>
      <c r="B14" s="23"/>
      <c r="C14" s="32" t="s">
        <v>15</v>
      </c>
      <c r="D14" s="32"/>
      <c r="E14" s="32"/>
      <c r="F14" s="32">
        <v>8997</v>
      </c>
      <c r="G14" s="32"/>
      <c r="H14" s="33">
        <f>SUM(D14-E14+F14)</f>
        <v>8997</v>
      </c>
      <c r="I14" s="33"/>
      <c r="J14" s="33">
        <v>8997</v>
      </c>
      <c r="K14" s="34">
        <f>SUM(J14/H14)*100</f>
        <v>100</v>
      </c>
      <c r="L14" s="88"/>
      <c r="M14" s="89"/>
      <c r="O14" s="10"/>
      <c r="P14" s="10"/>
      <c r="Q14" s="8"/>
    </row>
    <row r="15" spans="1:17" ht="15.75" customHeight="1">
      <c r="A15" s="53"/>
      <c r="B15" s="23"/>
      <c r="C15" s="32" t="s">
        <v>16</v>
      </c>
      <c r="D15" s="32">
        <v>15006</v>
      </c>
      <c r="E15" s="32"/>
      <c r="F15" s="32"/>
      <c r="G15" s="32"/>
      <c r="H15" s="33">
        <f>SUM(D15-E15+F15)</f>
        <v>15006</v>
      </c>
      <c r="I15" s="33"/>
      <c r="J15" s="33">
        <v>15006</v>
      </c>
      <c r="K15" s="34">
        <v>100</v>
      </c>
      <c r="L15" s="88"/>
      <c r="M15" s="89"/>
      <c r="O15" s="10"/>
      <c r="P15" s="10"/>
      <c r="Q15" s="8"/>
    </row>
    <row r="16" spans="1:17" ht="14.25" customHeight="1">
      <c r="A16" s="53"/>
      <c r="B16" s="23"/>
      <c r="C16" s="32" t="s">
        <v>17</v>
      </c>
      <c r="D16" s="32">
        <v>6000</v>
      </c>
      <c r="E16" s="32">
        <v>1080</v>
      </c>
      <c r="F16" s="32"/>
      <c r="G16" s="32"/>
      <c r="H16" s="33">
        <f>SUM(D16-E16+F16)</f>
        <v>4920</v>
      </c>
      <c r="I16" s="33"/>
      <c r="J16" s="33">
        <v>4920</v>
      </c>
      <c r="K16" s="34">
        <v>100</v>
      </c>
      <c r="L16" s="88"/>
      <c r="M16" s="89"/>
      <c r="O16" s="10"/>
      <c r="P16" s="10"/>
      <c r="Q16" s="8"/>
    </row>
    <row r="17" spans="1:17" ht="81.75" customHeight="1" thickBot="1">
      <c r="A17" s="56"/>
      <c r="B17" s="22"/>
      <c r="C17" s="35" t="s">
        <v>18</v>
      </c>
      <c r="D17" s="35">
        <v>94684.37</v>
      </c>
      <c r="E17" s="35">
        <v>21450.17</v>
      </c>
      <c r="F17" s="35"/>
      <c r="G17" s="36"/>
      <c r="H17" s="36">
        <f>SUM(D17-E17+F17)</f>
        <v>73234.2</v>
      </c>
      <c r="I17" s="36"/>
      <c r="J17" s="36">
        <v>73234.2</v>
      </c>
      <c r="K17" s="37">
        <v>100</v>
      </c>
      <c r="L17" s="90"/>
      <c r="M17" s="91"/>
      <c r="O17" s="10"/>
      <c r="P17" s="10"/>
      <c r="Q17" s="8"/>
    </row>
    <row r="18" spans="1:17" ht="20.25" customHeight="1" thickTop="1">
      <c r="A18" s="50">
        <v>2</v>
      </c>
      <c r="B18" s="73" t="s">
        <v>4</v>
      </c>
      <c r="C18" s="74"/>
      <c r="D18" s="11">
        <f aca="true" t="shared" si="1" ref="D18:I18">SUM(D23:D25)</f>
        <v>59455</v>
      </c>
      <c r="E18" s="11">
        <f t="shared" si="1"/>
        <v>1955</v>
      </c>
      <c r="F18" s="11">
        <f t="shared" si="1"/>
        <v>1991.9299999999998</v>
      </c>
      <c r="G18" s="11">
        <f t="shared" si="1"/>
        <v>483.34</v>
      </c>
      <c r="H18" s="11">
        <f>SUM(H23:H25)</f>
        <v>59008.59</v>
      </c>
      <c r="I18" s="11">
        <f t="shared" si="1"/>
        <v>483.34</v>
      </c>
      <c r="J18" s="11">
        <f>SUM(J23:J25)</f>
        <v>59008.59</v>
      </c>
      <c r="K18" s="12">
        <v>100</v>
      </c>
      <c r="L18" s="13"/>
      <c r="M18" s="51"/>
      <c r="O18" s="10"/>
      <c r="P18" s="10"/>
      <c r="Q18" s="8"/>
    </row>
    <row r="19" spans="1:17" ht="12" customHeight="1">
      <c r="A19" s="52"/>
      <c r="B19" s="75" t="s">
        <v>22</v>
      </c>
      <c r="C19" s="76"/>
      <c r="D19" s="76"/>
      <c r="E19" s="76"/>
      <c r="F19" s="76"/>
      <c r="G19" s="76"/>
      <c r="H19" s="76"/>
      <c r="I19" s="76"/>
      <c r="J19" s="76"/>
      <c r="K19" s="77"/>
      <c r="L19" s="86" t="s">
        <v>40</v>
      </c>
      <c r="M19" s="87"/>
      <c r="O19" s="10"/>
      <c r="P19" s="10"/>
      <c r="Q19" s="8"/>
    </row>
    <row r="20" spans="1:17" ht="13.5" customHeight="1">
      <c r="A20" s="53"/>
      <c r="B20" s="78"/>
      <c r="C20" s="79"/>
      <c r="D20" s="79"/>
      <c r="E20" s="79"/>
      <c r="F20" s="79"/>
      <c r="G20" s="79"/>
      <c r="H20" s="79"/>
      <c r="I20" s="79"/>
      <c r="J20" s="79"/>
      <c r="K20" s="80"/>
      <c r="L20" s="88"/>
      <c r="M20" s="89"/>
      <c r="O20" s="10"/>
      <c r="P20" s="10"/>
      <c r="Q20" s="8"/>
    </row>
    <row r="21" spans="1:17" ht="0" customHeight="1" hidden="1">
      <c r="A21" s="54"/>
      <c r="B21" s="78"/>
      <c r="C21" s="79"/>
      <c r="D21" s="79"/>
      <c r="E21" s="79"/>
      <c r="F21" s="79"/>
      <c r="G21" s="79"/>
      <c r="H21" s="79"/>
      <c r="I21" s="79"/>
      <c r="J21" s="79"/>
      <c r="K21" s="80"/>
      <c r="L21" s="88"/>
      <c r="M21" s="89"/>
      <c r="O21" s="10"/>
      <c r="P21" s="10"/>
      <c r="Q21" s="8"/>
    </row>
    <row r="22" spans="1:17" ht="0" customHeight="1" hidden="1">
      <c r="A22" s="55"/>
      <c r="B22" s="81"/>
      <c r="C22" s="82"/>
      <c r="D22" s="82"/>
      <c r="E22" s="82"/>
      <c r="F22" s="82"/>
      <c r="G22" s="82"/>
      <c r="H22" s="82"/>
      <c r="I22" s="82"/>
      <c r="J22" s="82"/>
      <c r="K22" s="83"/>
      <c r="L22" s="88"/>
      <c r="M22" s="89"/>
      <c r="O22" s="10"/>
      <c r="P22" s="10"/>
      <c r="Q22" s="8"/>
    </row>
    <row r="23" spans="1:17" ht="15" customHeight="1">
      <c r="A23" s="55"/>
      <c r="B23" s="23"/>
      <c r="C23" s="32" t="s">
        <v>19</v>
      </c>
      <c r="D23" s="32">
        <v>57500</v>
      </c>
      <c r="E23" s="32"/>
      <c r="F23" s="32">
        <v>1508.59</v>
      </c>
      <c r="G23" s="32"/>
      <c r="H23" s="33">
        <f>SUM(D23-E23+F23)</f>
        <v>59008.59</v>
      </c>
      <c r="I23" s="33"/>
      <c r="J23" s="33">
        <v>59008.59</v>
      </c>
      <c r="K23" s="34">
        <v>100</v>
      </c>
      <c r="L23" s="88"/>
      <c r="M23" s="89"/>
      <c r="O23" s="10"/>
      <c r="P23" s="10"/>
      <c r="Q23" s="8"/>
    </row>
    <row r="24" spans="1:17" ht="15" customHeight="1">
      <c r="A24" s="53"/>
      <c r="B24" s="62"/>
      <c r="C24" s="63" t="s">
        <v>20</v>
      </c>
      <c r="D24" s="64">
        <v>1955</v>
      </c>
      <c r="E24" s="32">
        <v>1955</v>
      </c>
      <c r="F24" s="32"/>
      <c r="G24" s="32"/>
      <c r="H24" s="33">
        <f>SUM(D24-E24+F24)</f>
        <v>0</v>
      </c>
      <c r="I24" s="33"/>
      <c r="J24" s="33">
        <v>0</v>
      </c>
      <c r="K24" s="34"/>
      <c r="L24" s="88"/>
      <c r="M24" s="89"/>
      <c r="O24" s="10"/>
      <c r="P24" s="10"/>
      <c r="Q24" s="8"/>
    </row>
    <row r="25" spans="1:17" ht="63.75" customHeight="1" thickBot="1">
      <c r="A25" s="56"/>
      <c r="B25" s="22"/>
      <c r="C25" s="61" t="s">
        <v>38</v>
      </c>
      <c r="D25" s="35"/>
      <c r="E25" s="35"/>
      <c r="F25" s="35">
        <v>483.34</v>
      </c>
      <c r="G25" s="36">
        <v>483.34</v>
      </c>
      <c r="H25" s="36">
        <v>0</v>
      </c>
      <c r="I25" s="36">
        <v>483.34</v>
      </c>
      <c r="J25" s="41">
        <v>0</v>
      </c>
      <c r="K25" s="37">
        <v>100</v>
      </c>
      <c r="L25" s="90"/>
      <c r="M25" s="91"/>
      <c r="O25" s="10"/>
      <c r="P25" s="10"/>
      <c r="Q25" s="8"/>
    </row>
    <row r="26" spans="1:17" ht="15" customHeight="1" thickTop="1">
      <c r="A26" s="50">
        <v>3</v>
      </c>
      <c r="B26" s="73" t="s">
        <v>4</v>
      </c>
      <c r="C26" s="74"/>
      <c r="D26" s="11">
        <f aca="true" t="shared" si="2" ref="D26:J26">SUM(D31:D35)</f>
        <v>135000</v>
      </c>
      <c r="E26" s="11">
        <f t="shared" si="2"/>
        <v>39224.57</v>
      </c>
      <c r="F26" s="11">
        <f t="shared" si="2"/>
        <v>887</v>
      </c>
      <c r="G26" s="11">
        <f t="shared" si="2"/>
        <v>6000.43</v>
      </c>
      <c r="H26" s="11">
        <f t="shared" si="2"/>
        <v>90662</v>
      </c>
      <c r="I26" s="11">
        <f t="shared" si="2"/>
        <v>6000.43</v>
      </c>
      <c r="J26" s="11">
        <f t="shared" si="2"/>
        <v>90662</v>
      </c>
      <c r="K26" s="12">
        <v>100</v>
      </c>
      <c r="L26" s="13"/>
      <c r="M26" s="51"/>
      <c r="O26" s="10"/>
      <c r="P26" s="10"/>
      <c r="Q26" s="8"/>
    </row>
    <row r="27" spans="1:17" ht="3" customHeight="1">
      <c r="A27" s="52"/>
      <c r="B27" s="75" t="s">
        <v>23</v>
      </c>
      <c r="C27" s="76"/>
      <c r="D27" s="76"/>
      <c r="E27" s="76"/>
      <c r="F27" s="76"/>
      <c r="G27" s="76"/>
      <c r="H27" s="76"/>
      <c r="I27" s="76"/>
      <c r="J27" s="76"/>
      <c r="K27" s="77"/>
      <c r="L27" s="86" t="s">
        <v>41</v>
      </c>
      <c r="M27" s="87"/>
      <c r="O27" s="10"/>
      <c r="P27" s="10"/>
      <c r="Q27" s="8"/>
    </row>
    <row r="28" spans="1:17" ht="5.25" customHeight="1">
      <c r="A28" s="53"/>
      <c r="B28" s="78"/>
      <c r="C28" s="79"/>
      <c r="D28" s="79"/>
      <c r="E28" s="79"/>
      <c r="F28" s="79"/>
      <c r="G28" s="79"/>
      <c r="H28" s="79"/>
      <c r="I28" s="79"/>
      <c r="J28" s="79"/>
      <c r="K28" s="80"/>
      <c r="L28" s="88"/>
      <c r="M28" s="89"/>
      <c r="O28" s="10"/>
      <c r="P28" s="10"/>
      <c r="Q28" s="8"/>
    </row>
    <row r="29" spans="1:17" ht="6.75" customHeight="1">
      <c r="A29" s="54"/>
      <c r="B29" s="78"/>
      <c r="C29" s="79"/>
      <c r="D29" s="79"/>
      <c r="E29" s="79"/>
      <c r="F29" s="79"/>
      <c r="G29" s="79"/>
      <c r="H29" s="79"/>
      <c r="I29" s="79"/>
      <c r="J29" s="79"/>
      <c r="K29" s="80"/>
      <c r="L29" s="88"/>
      <c r="M29" s="89"/>
      <c r="O29" s="10"/>
      <c r="P29" s="10"/>
      <c r="Q29" s="8"/>
    </row>
    <row r="30" spans="1:17" ht="15" customHeight="1">
      <c r="A30" s="55"/>
      <c r="B30" s="81"/>
      <c r="C30" s="82"/>
      <c r="D30" s="82"/>
      <c r="E30" s="82"/>
      <c r="F30" s="82"/>
      <c r="G30" s="82"/>
      <c r="H30" s="82"/>
      <c r="I30" s="82"/>
      <c r="J30" s="82"/>
      <c r="K30" s="83"/>
      <c r="L30" s="88"/>
      <c r="M30" s="89"/>
      <c r="O30" s="10"/>
      <c r="P30" s="10"/>
      <c r="Q30" s="8"/>
    </row>
    <row r="31" spans="1:17" ht="15" customHeight="1">
      <c r="A31" s="55"/>
      <c r="B31" s="23"/>
      <c r="C31" s="32" t="s">
        <v>19</v>
      </c>
      <c r="D31" s="32"/>
      <c r="E31" s="32"/>
      <c r="F31" s="32">
        <v>887</v>
      </c>
      <c r="G31" s="32"/>
      <c r="H31" s="33">
        <f>D31-E31+F31</f>
        <v>887</v>
      </c>
      <c r="I31" s="33"/>
      <c r="J31" s="33">
        <v>887</v>
      </c>
      <c r="K31" s="34">
        <v>100</v>
      </c>
      <c r="L31" s="88"/>
      <c r="M31" s="89"/>
      <c r="O31" s="10"/>
      <c r="P31" s="10"/>
      <c r="Q31" s="8"/>
    </row>
    <row r="32" spans="1:17" ht="15" customHeight="1">
      <c r="A32" s="53"/>
      <c r="B32" s="23"/>
      <c r="C32" s="32" t="s">
        <v>26</v>
      </c>
      <c r="D32" s="32">
        <v>50000</v>
      </c>
      <c r="E32" s="32">
        <v>10225</v>
      </c>
      <c r="F32" s="32"/>
      <c r="G32" s="32"/>
      <c r="H32" s="33">
        <f>D32-E32+F32</f>
        <v>39775</v>
      </c>
      <c r="I32" s="33"/>
      <c r="J32" s="33">
        <v>39775</v>
      </c>
      <c r="K32" s="34">
        <v>100</v>
      </c>
      <c r="L32" s="88"/>
      <c r="M32" s="89"/>
      <c r="O32" s="10"/>
      <c r="P32" s="10"/>
      <c r="Q32" s="8"/>
    </row>
    <row r="33" spans="1:17" ht="15" customHeight="1">
      <c r="A33" s="53"/>
      <c r="B33" s="23"/>
      <c r="C33" s="32" t="s">
        <v>27</v>
      </c>
      <c r="D33" s="32">
        <v>5000</v>
      </c>
      <c r="E33" s="32">
        <v>5000</v>
      </c>
      <c r="F33" s="32"/>
      <c r="G33" s="32">
        <v>0</v>
      </c>
      <c r="H33" s="33"/>
      <c r="I33" s="33">
        <v>0</v>
      </c>
      <c r="J33" s="33"/>
      <c r="K33" s="34">
        <v>0</v>
      </c>
      <c r="L33" s="88"/>
      <c r="M33" s="89"/>
      <c r="O33" s="10"/>
      <c r="P33" s="10"/>
      <c r="Q33" s="8"/>
    </row>
    <row r="34" spans="1:17" ht="15" customHeight="1">
      <c r="A34" s="53"/>
      <c r="B34" s="23"/>
      <c r="C34" s="32" t="s">
        <v>28</v>
      </c>
      <c r="D34" s="32">
        <v>50000</v>
      </c>
      <c r="E34" s="32"/>
      <c r="F34" s="32"/>
      <c r="G34" s="32"/>
      <c r="H34" s="33">
        <f>D34-E34+F34</f>
        <v>50000</v>
      </c>
      <c r="I34" s="33"/>
      <c r="J34" s="33">
        <v>50000</v>
      </c>
      <c r="K34" s="34">
        <v>100</v>
      </c>
      <c r="L34" s="88"/>
      <c r="M34" s="89"/>
      <c r="O34" s="10"/>
      <c r="P34" s="10"/>
      <c r="Q34" s="8"/>
    </row>
    <row r="35" spans="1:17" ht="45" customHeight="1" thickBot="1">
      <c r="A35" s="56"/>
      <c r="B35" s="22"/>
      <c r="C35" s="35" t="s">
        <v>29</v>
      </c>
      <c r="D35" s="35">
        <v>30000</v>
      </c>
      <c r="E35" s="35">
        <v>23999.57</v>
      </c>
      <c r="F35" s="35"/>
      <c r="G35" s="36">
        <v>6000.43</v>
      </c>
      <c r="H35" s="36">
        <v>0</v>
      </c>
      <c r="I35" s="36">
        <v>6000.43</v>
      </c>
      <c r="J35" s="41"/>
      <c r="K35" s="37">
        <v>100</v>
      </c>
      <c r="L35" s="90"/>
      <c r="M35" s="91"/>
      <c r="O35" s="10"/>
      <c r="P35" s="10"/>
      <c r="Q35" s="8"/>
    </row>
    <row r="36" spans="1:17" ht="15" customHeight="1" thickTop="1">
      <c r="A36" s="50">
        <v>4</v>
      </c>
      <c r="B36" s="73" t="s">
        <v>4</v>
      </c>
      <c r="C36" s="74"/>
      <c r="D36" s="11">
        <f aca="true" t="shared" si="3" ref="D36:J36">SUM(D41:D48)</f>
        <v>363862.25</v>
      </c>
      <c r="E36" s="11">
        <f t="shared" si="3"/>
        <v>363862.25</v>
      </c>
      <c r="F36" s="11">
        <f t="shared" si="3"/>
        <v>0</v>
      </c>
      <c r="G36" s="11">
        <f t="shared" si="3"/>
        <v>0</v>
      </c>
      <c r="H36" s="11">
        <f t="shared" si="3"/>
        <v>0</v>
      </c>
      <c r="I36" s="11">
        <f t="shared" si="3"/>
        <v>0</v>
      </c>
      <c r="J36" s="11">
        <f t="shared" si="3"/>
        <v>0</v>
      </c>
      <c r="K36" s="12">
        <v>0</v>
      </c>
      <c r="L36" s="13"/>
      <c r="M36" s="51"/>
      <c r="O36" s="10"/>
      <c r="P36" s="10"/>
      <c r="Q36" s="8"/>
    </row>
    <row r="37" spans="1:17" ht="5.25" customHeight="1">
      <c r="A37" s="52"/>
      <c r="B37" s="75" t="s">
        <v>45</v>
      </c>
      <c r="C37" s="76"/>
      <c r="D37" s="76"/>
      <c r="E37" s="76"/>
      <c r="F37" s="76"/>
      <c r="G37" s="76"/>
      <c r="H37" s="76"/>
      <c r="I37" s="76"/>
      <c r="J37" s="76"/>
      <c r="K37" s="77"/>
      <c r="L37" s="86" t="s">
        <v>42</v>
      </c>
      <c r="M37" s="87"/>
      <c r="O37" s="10"/>
      <c r="P37" s="10"/>
      <c r="Q37" s="8"/>
    </row>
    <row r="38" spans="1:17" ht="3" customHeight="1">
      <c r="A38" s="53"/>
      <c r="B38" s="78"/>
      <c r="C38" s="79"/>
      <c r="D38" s="79"/>
      <c r="E38" s="79"/>
      <c r="F38" s="79"/>
      <c r="G38" s="79"/>
      <c r="H38" s="79"/>
      <c r="I38" s="79"/>
      <c r="J38" s="79"/>
      <c r="K38" s="80"/>
      <c r="L38" s="88"/>
      <c r="M38" s="89"/>
      <c r="O38" s="10"/>
      <c r="P38" s="10"/>
      <c r="Q38" s="8"/>
    </row>
    <row r="39" spans="1:17" ht="6.75" customHeight="1">
      <c r="A39" s="54"/>
      <c r="B39" s="78"/>
      <c r="C39" s="79"/>
      <c r="D39" s="79"/>
      <c r="E39" s="79"/>
      <c r="F39" s="79"/>
      <c r="G39" s="79"/>
      <c r="H39" s="79"/>
      <c r="I39" s="79"/>
      <c r="J39" s="79"/>
      <c r="K39" s="80"/>
      <c r="L39" s="88"/>
      <c r="M39" s="89"/>
      <c r="O39" s="10"/>
      <c r="P39" s="10"/>
      <c r="Q39" s="8"/>
    </row>
    <row r="40" spans="1:17" ht="11.25" customHeight="1">
      <c r="A40" s="55"/>
      <c r="B40" s="81"/>
      <c r="C40" s="82"/>
      <c r="D40" s="82"/>
      <c r="E40" s="82"/>
      <c r="F40" s="82"/>
      <c r="G40" s="82"/>
      <c r="H40" s="82"/>
      <c r="I40" s="82"/>
      <c r="J40" s="82"/>
      <c r="K40" s="83"/>
      <c r="L40" s="88"/>
      <c r="M40" s="89"/>
      <c r="O40" s="10"/>
      <c r="P40" s="10"/>
      <c r="Q40" s="8"/>
    </row>
    <row r="41" spans="1:17" ht="15" customHeight="1">
      <c r="A41" s="55"/>
      <c r="B41" s="23"/>
      <c r="C41" s="32" t="s">
        <v>30</v>
      </c>
      <c r="D41" s="32">
        <v>145548</v>
      </c>
      <c r="E41" s="32">
        <v>145548</v>
      </c>
      <c r="F41" s="32"/>
      <c r="G41" s="32"/>
      <c r="H41" s="33">
        <f>SUM(D41-E41+F41)</f>
        <v>0</v>
      </c>
      <c r="I41" s="33"/>
      <c r="J41" s="33">
        <v>0</v>
      </c>
      <c r="K41" s="34">
        <v>0</v>
      </c>
      <c r="L41" s="88"/>
      <c r="M41" s="89"/>
      <c r="O41" s="10"/>
      <c r="P41" s="10"/>
      <c r="Q41" s="8"/>
    </row>
    <row r="42" spans="1:17" ht="15" customHeight="1">
      <c r="A42" s="53"/>
      <c r="B42" s="23"/>
      <c r="C42" s="32" t="s">
        <v>31</v>
      </c>
      <c r="D42" s="32">
        <v>25685.04</v>
      </c>
      <c r="E42" s="32">
        <v>25685.04</v>
      </c>
      <c r="F42" s="32"/>
      <c r="G42" s="32">
        <v>0</v>
      </c>
      <c r="H42" s="33"/>
      <c r="I42" s="33">
        <v>0</v>
      </c>
      <c r="J42" s="33"/>
      <c r="K42" s="34">
        <v>0</v>
      </c>
      <c r="L42" s="88"/>
      <c r="M42" s="89"/>
      <c r="O42" s="10"/>
      <c r="P42" s="10"/>
      <c r="Q42" s="8"/>
    </row>
    <row r="43" spans="1:17" ht="15" customHeight="1">
      <c r="A43" s="53"/>
      <c r="B43" s="23"/>
      <c r="C43" s="32" t="s">
        <v>32</v>
      </c>
      <c r="D43" s="32">
        <v>24715.44</v>
      </c>
      <c r="E43" s="32">
        <v>24715.44</v>
      </c>
      <c r="F43" s="32"/>
      <c r="G43" s="32"/>
      <c r="H43" s="33">
        <f>SUM(D43-E43+F43)</f>
        <v>0</v>
      </c>
      <c r="I43" s="33"/>
      <c r="J43" s="33">
        <v>0</v>
      </c>
      <c r="K43" s="34">
        <v>0</v>
      </c>
      <c r="L43" s="88"/>
      <c r="M43" s="89"/>
      <c r="O43" s="10"/>
      <c r="P43" s="10"/>
      <c r="Q43" s="8"/>
    </row>
    <row r="44" spans="1:17" ht="15" customHeight="1">
      <c r="A44" s="53"/>
      <c r="B44" s="23"/>
      <c r="C44" s="32" t="s">
        <v>33</v>
      </c>
      <c r="D44" s="32">
        <v>4361.52</v>
      </c>
      <c r="E44" s="32">
        <v>4361.52</v>
      </c>
      <c r="F44" s="32"/>
      <c r="G44" s="32">
        <v>0</v>
      </c>
      <c r="H44" s="33"/>
      <c r="I44" s="33">
        <v>0</v>
      </c>
      <c r="J44" s="33"/>
      <c r="K44" s="34">
        <v>0</v>
      </c>
      <c r="L44" s="88"/>
      <c r="M44" s="89"/>
      <c r="O44" s="10"/>
      <c r="P44" s="10"/>
      <c r="Q44" s="8"/>
    </row>
    <row r="45" spans="1:17" ht="15" customHeight="1">
      <c r="A45" s="53"/>
      <c r="B45" s="23"/>
      <c r="C45" s="32" t="s">
        <v>34</v>
      </c>
      <c r="D45" s="32">
        <v>3559.92</v>
      </c>
      <c r="E45" s="32">
        <v>3559.92</v>
      </c>
      <c r="F45" s="32"/>
      <c r="G45" s="32"/>
      <c r="H45" s="33">
        <f>SUM(D45-E45+F45)</f>
        <v>0</v>
      </c>
      <c r="I45" s="33"/>
      <c r="J45" s="33">
        <v>0</v>
      </c>
      <c r="K45" s="34">
        <v>0</v>
      </c>
      <c r="L45" s="88"/>
      <c r="M45" s="89"/>
      <c r="O45" s="10"/>
      <c r="P45" s="10"/>
      <c r="Q45" s="8"/>
    </row>
    <row r="46" spans="1:17" ht="15" customHeight="1">
      <c r="A46" s="53"/>
      <c r="B46" s="23"/>
      <c r="C46" s="32" t="s">
        <v>35</v>
      </c>
      <c r="D46" s="32">
        <v>628.33</v>
      </c>
      <c r="E46" s="32">
        <v>628.33</v>
      </c>
      <c r="F46" s="32"/>
      <c r="G46" s="32">
        <v>0</v>
      </c>
      <c r="H46" s="33"/>
      <c r="I46" s="33">
        <v>0</v>
      </c>
      <c r="J46" s="33"/>
      <c r="K46" s="34">
        <v>0</v>
      </c>
      <c r="L46" s="88"/>
      <c r="M46" s="89"/>
      <c r="O46" s="10"/>
      <c r="P46" s="10"/>
      <c r="Q46" s="8"/>
    </row>
    <row r="47" spans="1:17" ht="15" customHeight="1">
      <c r="A47" s="53"/>
      <c r="B47" s="23"/>
      <c r="C47" s="32" t="s">
        <v>36</v>
      </c>
      <c r="D47" s="32">
        <v>135459.4</v>
      </c>
      <c r="E47" s="32">
        <v>135459.4</v>
      </c>
      <c r="F47" s="32"/>
      <c r="G47" s="32"/>
      <c r="H47" s="33">
        <f>SUM(D47-E47+F47)</f>
        <v>0</v>
      </c>
      <c r="I47" s="33"/>
      <c r="J47" s="33">
        <v>0</v>
      </c>
      <c r="K47" s="34">
        <v>0</v>
      </c>
      <c r="L47" s="88"/>
      <c r="M47" s="89"/>
      <c r="O47" s="10"/>
      <c r="P47" s="10"/>
      <c r="Q47" s="8"/>
    </row>
    <row r="48" spans="1:17" ht="15" customHeight="1" thickBot="1">
      <c r="A48" s="56"/>
      <c r="B48" s="22"/>
      <c r="C48" s="35" t="s">
        <v>37</v>
      </c>
      <c r="D48" s="35">
        <v>23904.6</v>
      </c>
      <c r="E48" s="35">
        <v>23904.6</v>
      </c>
      <c r="F48" s="35"/>
      <c r="G48" s="36">
        <v>0</v>
      </c>
      <c r="H48" s="36"/>
      <c r="I48" s="36">
        <v>0</v>
      </c>
      <c r="J48" s="41"/>
      <c r="K48" s="37">
        <v>0</v>
      </c>
      <c r="L48" s="90"/>
      <c r="M48" s="91"/>
      <c r="O48" s="10"/>
      <c r="P48" s="10"/>
      <c r="Q48" s="8"/>
    </row>
    <row r="49" spans="1:17" ht="15" customHeight="1" thickTop="1">
      <c r="A49" s="50">
        <v>5</v>
      </c>
      <c r="B49" s="73" t="s">
        <v>4</v>
      </c>
      <c r="C49" s="74"/>
      <c r="D49" s="11">
        <f aca="true" t="shared" si="4" ref="D49:J49">SUM(D54:D55)</f>
        <v>1482934.15</v>
      </c>
      <c r="E49" s="11">
        <f t="shared" si="4"/>
        <v>1343591</v>
      </c>
      <c r="F49" s="11">
        <f t="shared" si="4"/>
        <v>1227656.85</v>
      </c>
      <c r="G49" s="11">
        <f t="shared" si="4"/>
        <v>623409</v>
      </c>
      <c r="H49" s="11">
        <f t="shared" si="4"/>
        <v>743591</v>
      </c>
      <c r="I49" s="11">
        <f t="shared" si="4"/>
        <v>0</v>
      </c>
      <c r="J49" s="11">
        <f t="shared" si="4"/>
        <v>0</v>
      </c>
      <c r="K49" s="12">
        <v>0</v>
      </c>
      <c r="L49" s="13"/>
      <c r="M49" s="51"/>
      <c r="O49" s="10"/>
      <c r="P49" s="10"/>
      <c r="Q49" s="8"/>
    </row>
    <row r="50" spans="1:17" ht="8.25" customHeight="1">
      <c r="A50" s="52"/>
      <c r="B50" s="75" t="s">
        <v>44</v>
      </c>
      <c r="C50" s="76"/>
      <c r="D50" s="76"/>
      <c r="E50" s="76"/>
      <c r="F50" s="76"/>
      <c r="G50" s="76"/>
      <c r="H50" s="76"/>
      <c r="I50" s="76"/>
      <c r="J50" s="76"/>
      <c r="K50" s="77"/>
      <c r="L50" s="86" t="s">
        <v>43</v>
      </c>
      <c r="M50" s="87"/>
      <c r="O50" s="10"/>
      <c r="P50" s="10"/>
      <c r="Q50" s="8"/>
    </row>
    <row r="51" spans="1:17" ht="9" customHeight="1">
      <c r="A51" s="53"/>
      <c r="B51" s="78"/>
      <c r="C51" s="79"/>
      <c r="D51" s="79"/>
      <c r="E51" s="79"/>
      <c r="F51" s="79"/>
      <c r="G51" s="79"/>
      <c r="H51" s="79"/>
      <c r="I51" s="79"/>
      <c r="J51" s="79"/>
      <c r="K51" s="80"/>
      <c r="L51" s="88"/>
      <c r="M51" s="89"/>
      <c r="O51" s="10"/>
      <c r="P51" s="10"/>
      <c r="Q51" s="8"/>
    </row>
    <row r="52" spans="1:17" ht="9" customHeight="1">
      <c r="A52" s="54"/>
      <c r="B52" s="78"/>
      <c r="C52" s="79"/>
      <c r="D52" s="79"/>
      <c r="E52" s="79"/>
      <c r="F52" s="79"/>
      <c r="G52" s="79"/>
      <c r="H52" s="79"/>
      <c r="I52" s="79"/>
      <c r="J52" s="79"/>
      <c r="K52" s="80"/>
      <c r="L52" s="88"/>
      <c r="M52" s="89"/>
      <c r="O52" s="10"/>
      <c r="P52" s="10"/>
      <c r="Q52" s="8"/>
    </row>
    <row r="53" spans="1:17" ht="9" customHeight="1">
      <c r="A53" s="55"/>
      <c r="B53" s="81"/>
      <c r="C53" s="82"/>
      <c r="D53" s="82"/>
      <c r="E53" s="82"/>
      <c r="F53" s="82"/>
      <c r="G53" s="82"/>
      <c r="H53" s="82"/>
      <c r="I53" s="82"/>
      <c r="J53" s="82"/>
      <c r="K53" s="83"/>
      <c r="L53" s="88"/>
      <c r="M53" s="89"/>
      <c r="O53" s="10"/>
      <c r="P53" s="10"/>
      <c r="Q53" s="8"/>
    </row>
    <row r="54" spans="1:17" ht="15" customHeight="1">
      <c r="A54" s="55"/>
      <c r="B54" s="23"/>
      <c r="C54" s="32" t="s">
        <v>24</v>
      </c>
      <c r="D54" s="32">
        <v>943591</v>
      </c>
      <c r="E54" s="32">
        <v>1143591</v>
      </c>
      <c r="F54" s="32">
        <v>943591</v>
      </c>
      <c r="G54" s="32"/>
      <c r="H54" s="33">
        <v>743591</v>
      </c>
      <c r="I54" s="33"/>
      <c r="J54" s="33">
        <v>0</v>
      </c>
      <c r="K54" s="34">
        <v>0</v>
      </c>
      <c r="L54" s="88"/>
      <c r="M54" s="89"/>
      <c r="O54" s="10"/>
      <c r="P54" s="10"/>
      <c r="Q54" s="8"/>
    </row>
    <row r="55" spans="1:17" ht="15" customHeight="1" thickBot="1">
      <c r="A55" s="56"/>
      <c r="B55" s="22"/>
      <c r="C55" s="35" t="s">
        <v>25</v>
      </c>
      <c r="D55" s="35">
        <v>539343.15</v>
      </c>
      <c r="E55" s="35">
        <v>200000</v>
      </c>
      <c r="F55" s="35">
        <v>284065.85</v>
      </c>
      <c r="G55" s="36">
        <v>623409</v>
      </c>
      <c r="H55" s="36"/>
      <c r="I55" s="36">
        <v>0</v>
      </c>
      <c r="J55" s="41"/>
      <c r="K55" s="37">
        <v>0</v>
      </c>
      <c r="L55" s="90"/>
      <c r="M55" s="91"/>
      <c r="O55" s="10"/>
      <c r="P55" s="10"/>
      <c r="Q55" s="8"/>
    </row>
    <row r="56" spans="1:17" ht="9" customHeight="1" thickBot="1" thickTop="1">
      <c r="A56" s="15"/>
      <c r="B56" s="17"/>
      <c r="C56" s="14"/>
      <c r="D56" s="14"/>
      <c r="E56" s="14"/>
      <c r="F56" s="14"/>
      <c r="G56" s="19"/>
      <c r="H56" s="19"/>
      <c r="I56" s="18"/>
      <c r="J56" s="17"/>
      <c r="K56" s="20"/>
      <c r="L56" s="16"/>
      <c r="M56" s="29"/>
      <c r="O56" s="10"/>
      <c r="P56" s="10"/>
      <c r="Q56" s="8"/>
    </row>
    <row r="57" spans="1:17" ht="18.75" customHeight="1" thickBot="1">
      <c r="A57" s="21"/>
      <c r="B57" s="84" t="s">
        <v>14</v>
      </c>
      <c r="C57" s="85"/>
      <c r="D57" s="57">
        <f aca="true" t="shared" si="5" ref="D57:J57">SUM(D9+D18+D26+D36+D49)</f>
        <v>2156941.77</v>
      </c>
      <c r="E57" s="57">
        <f t="shared" si="5"/>
        <v>1771162.99</v>
      </c>
      <c r="F57" s="57">
        <f t="shared" si="5"/>
        <v>1239532.78</v>
      </c>
      <c r="G57" s="57">
        <f t="shared" si="5"/>
        <v>629892.77</v>
      </c>
      <c r="H57" s="57">
        <f t="shared" si="5"/>
        <v>995418.79</v>
      </c>
      <c r="I57" s="57">
        <f t="shared" si="5"/>
        <v>6483.77</v>
      </c>
      <c r="J57" s="57">
        <f t="shared" si="5"/>
        <v>251827.78999999998</v>
      </c>
      <c r="K57" s="58">
        <v>15.9</v>
      </c>
      <c r="L57" s="24"/>
      <c r="M57" s="42"/>
      <c r="O57" s="10"/>
      <c r="P57" s="10"/>
      <c r="Q57" s="8"/>
    </row>
    <row r="58" spans="1:17" ht="15" customHeight="1">
      <c r="A58" s="43"/>
      <c r="B58" s="66" t="s">
        <v>12</v>
      </c>
      <c r="C58" s="67"/>
      <c r="D58" s="59">
        <f aca="true" t="shared" si="6" ref="D58:J58">SUM(D14+D15+D16+D23+D24+D25+D31+D32+D33+D41+D42+D43+D44+D45+D46+D47+D48)</f>
        <v>499323.25</v>
      </c>
      <c r="E58" s="59">
        <f t="shared" si="6"/>
        <v>382122.25</v>
      </c>
      <c r="F58" s="59">
        <f t="shared" si="6"/>
        <v>11875.93</v>
      </c>
      <c r="G58" s="59">
        <f t="shared" si="6"/>
        <v>483.34</v>
      </c>
      <c r="H58" s="59">
        <f t="shared" si="6"/>
        <v>128593.59</v>
      </c>
      <c r="I58" s="59">
        <f t="shared" si="6"/>
        <v>483.34</v>
      </c>
      <c r="J58" s="59">
        <f t="shared" si="6"/>
        <v>128593.59</v>
      </c>
      <c r="K58" s="59">
        <v>100</v>
      </c>
      <c r="L58" s="92"/>
      <c r="M58" s="93"/>
      <c r="O58" s="10"/>
      <c r="P58" s="10"/>
      <c r="Q58" s="8"/>
    </row>
    <row r="59" spans="1:17" ht="14.25" customHeight="1" thickBot="1">
      <c r="A59" s="44"/>
      <c r="B59" s="68" t="s">
        <v>13</v>
      </c>
      <c r="C59" s="69"/>
      <c r="D59" s="60">
        <f aca="true" t="shared" si="7" ref="D59:J59">SUM(D17+D34+D35+D54+D55)</f>
        <v>1657618.52</v>
      </c>
      <c r="E59" s="60">
        <f t="shared" si="7"/>
        <v>1389040.74</v>
      </c>
      <c r="F59" s="60">
        <f t="shared" si="7"/>
        <v>1227656.85</v>
      </c>
      <c r="G59" s="60">
        <f t="shared" si="7"/>
        <v>629409.43</v>
      </c>
      <c r="H59" s="60">
        <f t="shared" si="7"/>
        <v>866825.2</v>
      </c>
      <c r="I59" s="60">
        <f t="shared" si="7"/>
        <v>6000.43</v>
      </c>
      <c r="J59" s="60">
        <f t="shared" si="7"/>
        <v>123234.2</v>
      </c>
      <c r="K59" s="60">
        <f>SUM(K17)</f>
        <v>100</v>
      </c>
      <c r="L59" s="94"/>
      <c r="M59" s="95"/>
      <c r="O59" s="10"/>
      <c r="P59" s="10"/>
      <c r="Q59" s="8"/>
    </row>
    <row r="60" spans="1:17" ht="16.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65"/>
      <c r="M60" s="65"/>
      <c r="N60" s="3"/>
      <c r="O60" s="10"/>
      <c r="P60" s="3"/>
      <c r="Q60" s="3"/>
    </row>
    <row r="61" spans="1:18" ht="11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6"/>
      <c r="N61" s="9"/>
      <c r="O61" s="3"/>
      <c r="P61" s="3"/>
      <c r="Q61" s="3"/>
      <c r="R61" s="3"/>
    </row>
    <row r="62" spans="1:18" ht="12.75">
      <c r="A62" s="25"/>
      <c r="B62" s="25"/>
      <c r="C62" s="27"/>
      <c r="D62" s="27"/>
      <c r="E62" s="27"/>
      <c r="F62" s="25"/>
      <c r="G62" s="25"/>
      <c r="H62" s="28"/>
      <c r="I62" s="25"/>
      <c r="J62" s="25"/>
      <c r="K62" s="25"/>
      <c r="L62" s="25"/>
      <c r="M62" s="25"/>
      <c r="R62" s="3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5" ht="12.75">
      <c r="A64" s="1"/>
      <c r="B64" s="1"/>
      <c r="C64" s="1"/>
      <c r="D64" s="1"/>
      <c r="E64" s="10"/>
      <c r="F64" s="1"/>
      <c r="G64" s="30"/>
      <c r="H64" s="1"/>
      <c r="I64" s="1"/>
      <c r="J64" s="10"/>
      <c r="K64" s="1"/>
      <c r="L64" s="1"/>
      <c r="M64" s="1"/>
      <c r="O64" s="3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8"/>
      <c r="K65" s="1"/>
      <c r="L65" s="1"/>
      <c r="M65" s="1"/>
    </row>
    <row r="67" ht="5.25" customHeight="1"/>
    <row r="68" ht="4.5" customHeight="1"/>
    <row r="70" ht="11.25" customHeight="1"/>
    <row r="71" ht="19.5" customHeight="1"/>
    <row r="73" ht="4.5" customHeight="1"/>
    <row r="74" ht="9" customHeight="1"/>
    <row r="75" ht="7.5" customHeight="1"/>
    <row r="90" ht="6" customHeight="1"/>
    <row r="91" ht="14.25" customHeight="1"/>
    <row r="93" ht="18.75" customHeight="1"/>
    <row r="100" ht="8.25" customHeight="1"/>
    <row r="101" ht="1.5" customHeight="1"/>
    <row r="102" ht="10.5" customHeight="1"/>
    <row r="103" ht="7.5" customHeight="1"/>
    <row r="104" ht="12.75" customHeight="1"/>
    <row r="117" ht="12.75" customHeight="1"/>
    <row r="118" ht="12.75" customHeight="1"/>
    <row r="119" ht="12.75">
      <c r="N119" s="5"/>
    </row>
    <row r="122" ht="30.75" customHeight="1"/>
    <row r="129" ht="12.75" customHeight="1"/>
  </sheetData>
  <sheetProtection/>
  <mergeCells count="32">
    <mergeCell ref="I3:J3"/>
    <mergeCell ref="D4:D8"/>
    <mergeCell ref="B27:K30"/>
    <mergeCell ref="A1:M1"/>
    <mergeCell ref="B10:K13"/>
    <mergeCell ref="L10:M17"/>
    <mergeCell ref="A3:A8"/>
    <mergeCell ref="B3:B8"/>
    <mergeCell ref="B26:C26"/>
    <mergeCell ref="L3:M8"/>
    <mergeCell ref="I4:I8"/>
    <mergeCell ref="J4:J8"/>
    <mergeCell ref="K3:K8"/>
    <mergeCell ref="L27:M35"/>
    <mergeCell ref="B36:C36"/>
    <mergeCell ref="L58:M59"/>
    <mergeCell ref="L19:M25"/>
    <mergeCell ref="L37:M48"/>
    <mergeCell ref="B49:C49"/>
    <mergeCell ref="B50:K53"/>
    <mergeCell ref="L50:M55"/>
    <mergeCell ref="B19:K22"/>
    <mergeCell ref="B58:C58"/>
    <mergeCell ref="B59:C59"/>
    <mergeCell ref="G3:H3"/>
    <mergeCell ref="G4:G8"/>
    <mergeCell ref="B9:C9"/>
    <mergeCell ref="H4:H8"/>
    <mergeCell ref="B18:C18"/>
    <mergeCell ref="B37:K40"/>
    <mergeCell ref="B57:C57"/>
    <mergeCell ref="C3:C8"/>
  </mergeCells>
  <printOptions horizontalCentered="1"/>
  <pageMargins left="0.7086614173228347" right="0.7086614173228347" top="0.7480314960629921" bottom="0.7480314960629921" header="0.31496062992125984" footer="0.31496062992125984"/>
  <pageSetup firstPageNumber="68" useFirstPageNumber="1" horizontalDpi="300" verticalDpi="300" orientation="landscape" paperSize="9" scale="84" r:id="rId1"/>
  <headerFooter differentFirst="1">
    <oddFooter>&amp;C&amp;P</oddFooter>
    <firstFooter>&amp;C&amp;P</firstFoot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Umig_Chorzele</cp:lastModifiedBy>
  <cp:lastPrinted>2024-03-11T10:23:54Z</cp:lastPrinted>
  <dcterms:created xsi:type="dcterms:W3CDTF">1998-12-09T13:02:10Z</dcterms:created>
  <dcterms:modified xsi:type="dcterms:W3CDTF">2024-03-29T06:50:08Z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